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5" yWindow="0" windowWidth="20475" windowHeight="8190" activeTab="1"/>
  </bookViews>
  <sheets>
    <sheet name="Диаграмма1" sheetId="2" r:id="rId1"/>
    <sheet name="Гонка 1" sheetId="1" r:id="rId2"/>
  </sheets>
  <calcPr calcId="124519"/>
</workbook>
</file>

<file path=xl/calcChain.xml><?xml version="1.0" encoding="utf-8"?>
<calcChain xmlns="http://schemas.openxmlformats.org/spreadsheetml/2006/main">
  <c r="I3" i="1"/>
  <c r="J3" s="1"/>
  <c r="K3" s="1"/>
  <c r="I7"/>
  <c r="J7" s="1"/>
  <c r="K7" s="1"/>
  <c r="I8"/>
  <c r="J8" s="1"/>
  <c r="K8" s="1"/>
  <c r="I9"/>
  <c r="J9" s="1"/>
  <c r="K9" s="1"/>
  <c r="I6"/>
  <c r="J6" s="1"/>
  <c r="K6" s="1"/>
  <c r="I5"/>
  <c r="J5" s="1"/>
  <c r="K5" s="1"/>
  <c r="I14"/>
  <c r="J14" s="1"/>
  <c r="K14" s="1"/>
  <c r="I10"/>
  <c r="J10" s="1"/>
  <c r="K10" s="1"/>
  <c r="I12"/>
  <c r="J12" s="1"/>
  <c r="K12" s="1"/>
  <c r="I11"/>
  <c r="J11" s="1"/>
  <c r="K11" s="1"/>
  <c r="I4"/>
  <c r="J4" s="1"/>
  <c r="K4" s="1"/>
  <c r="I13"/>
  <c r="J13" s="1"/>
  <c r="K13" s="1"/>
  <c r="L10" l="1"/>
  <c r="M10" s="1"/>
  <c r="L9"/>
  <c r="M9" s="1"/>
  <c r="L4"/>
  <c r="M4" s="1"/>
  <c r="L5"/>
  <c r="M5" s="1"/>
  <c r="L7"/>
  <c r="M7" s="1"/>
  <c r="L13"/>
  <c r="M13" s="1"/>
  <c r="L11"/>
  <c r="M11" s="1"/>
  <c r="L12"/>
  <c r="M12" s="1"/>
  <c r="L14"/>
  <c r="M14" s="1"/>
  <c r="L6"/>
  <c r="M6" s="1"/>
  <c r="L8"/>
  <c r="M8" s="1"/>
  <c r="L3"/>
  <c r="M3" s="1"/>
  <c r="Q3" l="1"/>
  <c r="Q7"/>
  <c r="R7" s="1"/>
  <c r="S7" l="1"/>
  <c r="R3"/>
  <c r="S3" l="1"/>
  <c r="Q8"/>
  <c r="R8" s="1"/>
  <c r="Q9"/>
  <c r="Q6"/>
  <c r="Q5"/>
  <c r="Q14"/>
  <c r="Q13"/>
  <c r="Q4"/>
  <c r="Q11"/>
  <c r="Q12"/>
  <c r="Q10"/>
  <c r="S8" l="1"/>
  <c r="R6"/>
  <c r="R9"/>
  <c r="R5"/>
  <c r="R14"/>
  <c r="R4"/>
  <c r="R11"/>
  <c r="R10"/>
  <c r="R12"/>
  <c r="R13"/>
  <c r="S13" l="1"/>
  <c r="T13"/>
  <c r="S10"/>
  <c r="T10"/>
  <c r="S4"/>
  <c r="T4"/>
  <c r="T3"/>
  <c r="T7"/>
  <c r="S5"/>
  <c r="T5"/>
  <c r="S6"/>
  <c r="T6"/>
  <c r="S12"/>
  <c r="T12"/>
  <c r="S11"/>
  <c r="T11"/>
  <c r="S14"/>
  <c r="T14"/>
  <c r="S9"/>
  <c r="T9"/>
  <c r="T8"/>
</calcChain>
</file>

<file path=xl/sharedStrings.xml><?xml version="1.0" encoding="utf-8"?>
<sst xmlns="http://schemas.openxmlformats.org/spreadsheetml/2006/main" count="73" uniqueCount="70">
  <si>
    <t>Яхта</t>
  </si>
  <si>
    <t>Параметры яхты</t>
  </si>
  <si>
    <t>Гоночный балл и коэффициенты</t>
  </si>
  <si>
    <t>Время финиша</t>
  </si>
  <si>
    <t>Реальное время, час  (ЕТ)</t>
  </si>
  <si>
    <t>Скорректированное время, час (СТ)</t>
  </si>
  <si>
    <t>Место</t>
  </si>
  <si>
    <t>Длина, м (L)</t>
  </si>
  <si>
    <t>Ширина, м (B)</t>
  </si>
  <si>
    <t>Осадка,  м (H)</t>
  </si>
  <si>
    <t>Площадь парусности, м2 (S)</t>
  </si>
  <si>
    <t>Коэфф. закрутки грота</t>
  </si>
  <si>
    <t>Скорректированная площадь парусности, м2 (S)</t>
  </si>
  <si>
    <t>Гоночный бал                 R</t>
  </si>
  <si>
    <t>c</t>
  </si>
  <si>
    <t>b</t>
  </si>
  <si>
    <t>а</t>
  </si>
  <si>
    <t>час</t>
  </si>
  <si>
    <t>мин</t>
  </si>
  <si>
    <t>сек</t>
  </si>
  <si>
    <t>Гонка 1</t>
  </si>
  <si>
    <t>Контрольное время, часы</t>
  </si>
  <si>
    <t>Расчетные формулы</t>
  </si>
  <si>
    <t>Время старта</t>
  </si>
  <si>
    <t>G=2*КОРЕНЬ((B/2)**2+H**2)</t>
  </si>
  <si>
    <t>Дистанция, nm</t>
  </si>
  <si>
    <t>a=1+0,7*b*КОРЕНЬ(R)-с</t>
  </si>
  <si>
    <t>CT=a*ET-b*D</t>
  </si>
  <si>
    <t>Обозначения</t>
  </si>
  <si>
    <t>R - гоночный бал</t>
  </si>
  <si>
    <t>L - Максимальная длина яхты, м</t>
  </si>
  <si>
    <t>В - ширина яхты, м</t>
  </si>
  <si>
    <t>Н - осадка яхты, м</t>
  </si>
  <si>
    <t>G - цепной обхват</t>
  </si>
  <si>
    <t>S - площадь парусности, м2</t>
  </si>
  <si>
    <t>с - поправка на энерговооруженность</t>
  </si>
  <si>
    <t>в - коэффициент дистанции</t>
  </si>
  <si>
    <t>а - коэффициент времени</t>
  </si>
  <si>
    <t>ЕТ - действительное время прохождения дистанции в часах</t>
  </si>
  <si>
    <t>D -длина дистанции гонки, nm</t>
  </si>
  <si>
    <t>CT - скорректированное время, час</t>
  </si>
  <si>
    <t>Виктор Тимотин</t>
  </si>
  <si>
    <t>Александр Зозуля</t>
  </si>
  <si>
    <t>Владимир Кудин</t>
  </si>
  <si>
    <t>Elan 434 PINA COLADA</t>
  </si>
  <si>
    <t>Elan 434 COCOMALUCO</t>
  </si>
  <si>
    <t>Олег Симонов</t>
  </si>
  <si>
    <t>Александр Будыхо</t>
  </si>
  <si>
    <t>Сергей Сироткин</t>
  </si>
  <si>
    <t>Алексей Тюшев</t>
  </si>
  <si>
    <t>Дмитрий Жулин</t>
  </si>
  <si>
    <t>Андрей Расетов</t>
  </si>
  <si>
    <t>Александр Соломатов</t>
  </si>
  <si>
    <t>Борис Поташник</t>
  </si>
  <si>
    <t>Кирилл Уваров</t>
  </si>
  <si>
    <t>b=(1-0,336*КОРЕНЬ(R)-c)/2/КОРЕНЬ(R)</t>
  </si>
  <si>
    <t>R= 0,48*(L+2*G/3-B+0,75*КОРЕНЬ(S)</t>
  </si>
  <si>
    <t>c=0,62/Корень(R)*(1-0,432*S/L/(B+0,16G)</t>
  </si>
  <si>
    <t>Скорректированное время, чч:мм:сс</t>
  </si>
  <si>
    <t>Dufour 512 Grand Large FORA NIRVIS 3</t>
  </si>
  <si>
    <t>Oceanis 41.1 MONTSERRAT</t>
  </si>
  <si>
    <t>Dufour 460 Grand Large VERA</t>
  </si>
  <si>
    <t>Dufour 460 Grand Large ROSA</t>
  </si>
  <si>
    <t>Sun Odyssey 509 POMONE-15</t>
  </si>
  <si>
    <t>Dufour 500 Grand Large VIKI</t>
  </si>
  <si>
    <t>Oceanis 461 LUNA ROSSA</t>
  </si>
  <si>
    <t>Oceanis 45 PARADISE ISLAND</t>
  </si>
  <si>
    <t>Benetau Cyclades 39.3 SAMUI UNO</t>
  </si>
  <si>
    <t>Bavaria Cruiser 46 WANDA</t>
  </si>
  <si>
    <t>Бортовой Номер</t>
  </si>
</sst>
</file>

<file path=xl/styles.xml><?xml version="1.0" encoding="utf-8"?>
<styleSheet xmlns="http://schemas.openxmlformats.org/spreadsheetml/2006/main">
  <numFmts count="1">
    <numFmt numFmtId="164" formatCode="0.0000"/>
  </numFmts>
  <fonts count="19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9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0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9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2" borderId="0" xfId="0" applyFill="1"/>
    <xf numFmtId="0" fontId="0" fillId="0" borderId="0" xfId="0" applyFill="1" applyAlignment="1"/>
    <xf numFmtId="164" fontId="0" fillId="0" borderId="0" xfId="0" applyNumberFormat="1" applyFill="1"/>
    <xf numFmtId="1" fontId="0" fillId="0" borderId="0" xfId="0" applyNumberFormat="1" applyAlignment="1"/>
    <xf numFmtId="2" fontId="0" fillId="0" borderId="0" xfId="0" applyNumberFormat="1" applyAlignment="1"/>
    <xf numFmtId="164" fontId="0" fillId="0" borderId="0" xfId="0" applyNumberFormat="1"/>
    <xf numFmtId="1" fontId="8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Fill="1" applyAlignment="1"/>
    <xf numFmtId="164" fontId="0" fillId="0" borderId="0" xfId="0" applyNumberFormat="1" applyAlignment="1"/>
    <xf numFmtId="0" fontId="0" fillId="0" borderId="0" xfId="0" applyFont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/>
    <xf numFmtId="2" fontId="0" fillId="0" borderId="10" xfId="0" applyNumberFormat="1" applyFill="1" applyBorder="1" applyAlignment="1"/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/>
    <xf numFmtId="2" fontId="0" fillId="0" borderId="10" xfId="0" applyNumberFormat="1" applyBorder="1" applyAlignment="1"/>
    <xf numFmtId="164" fontId="0" fillId="0" borderId="10" xfId="0" applyNumberFormat="1" applyBorder="1"/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5" borderId="10" xfId="0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 horizontal="center" vertical="center"/>
    </xf>
    <xf numFmtId="164" fontId="0" fillId="25" borderId="10" xfId="0" applyNumberFormat="1" applyFill="1" applyBorder="1" applyAlignment="1">
      <alignment horizontal="center" vertical="center"/>
    </xf>
    <xf numFmtId="0" fontId="0" fillId="25" borderId="10" xfId="0" applyFill="1" applyBorder="1" applyAlignment="1"/>
    <xf numFmtId="2" fontId="0" fillId="25" borderId="10" xfId="0" applyNumberFormat="1" applyFill="1" applyBorder="1" applyAlignment="1"/>
    <xf numFmtId="164" fontId="0" fillId="25" borderId="10" xfId="0" applyNumberFormat="1" applyFill="1" applyBorder="1"/>
    <xf numFmtId="0" fontId="0" fillId="24" borderId="10" xfId="0" applyFill="1" applyBorder="1"/>
    <xf numFmtId="0" fontId="8" fillId="25" borderId="10" xfId="0" applyFont="1" applyFill="1" applyBorder="1" applyAlignment="1">
      <alignment horizontal="center" vertical="center"/>
    </xf>
    <xf numFmtId="1" fontId="0" fillId="24" borderId="0" xfId="0" applyNumberFormat="1" applyFill="1" applyAlignment="1"/>
    <xf numFmtId="2" fontId="0" fillId="24" borderId="0" xfId="0" applyNumberFormat="1" applyFill="1" applyAlignment="1"/>
    <xf numFmtId="164" fontId="0" fillId="24" borderId="0" xfId="0" applyNumberFormat="1" applyFill="1"/>
    <xf numFmtId="1" fontId="8" fillId="24" borderId="0" xfId="0" applyNumberFormat="1" applyFont="1" applyFill="1" applyAlignment="1">
      <alignment horizontal="center" vertical="center"/>
    </xf>
    <xf numFmtId="0" fontId="0" fillId="24" borderId="0" xfId="0" applyFill="1"/>
    <xf numFmtId="0" fontId="0" fillId="26" borderId="0" xfId="0" applyFill="1"/>
    <xf numFmtId="0" fontId="0" fillId="24" borderId="10" xfId="0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/>
    <xf numFmtId="2" fontId="0" fillId="24" borderId="10" xfId="0" applyNumberFormat="1" applyFill="1" applyBorder="1" applyAlignment="1"/>
    <xf numFmtId="164" fontId="0" fillId="24" borderId="10" xfId="0" applyNumberFormat="1" applyFill="1" applyBorder="1"/>
    <xf numFmtId="0" fontId="8" fillId="24" borderId="10" xfId="0" applyFont="1" applyFill="1" applyBorder="1" applyAlignment="1">
      <alignment horizontal="center" vertical="center"/>
    </xf>
    <xf numFmtId="164" fontId="0" fillId="24" borderId="0" xfId="0" applyNumberFormat="1" applyFill="1" applyAlignment="1"/>
    <xf numFmtId="2" fontId="18" fillId="0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7" xfId="0" applyFill="1" applyBorder="1"/>
    <xf numFmtId="1" fontId="0" fillId="25" borderId="11" xfId="0" applyNumberFormat="1" applyFill="1" applyBorder="1" applyAlignment="1"/>
    <xf numFmtId="0" fontId="0" fillId="2" borderId="18" xfId="0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center" vertical="top"/>
    </xf>
    <xf numFmtId="0" fontId="0" fillId="2" borderId="18" xfId="0" applyFont="1" applyFill="1" applyBorder="1" applyAlignment="1">
      <alignment horizontal="center" vertical="top"/>
    </xf>
    <xf numFmtId="0" fontId="0" fillId="2" borderId="19" xfId="0" applyFont="1" applyFill="1" applyBorder="1" applyAlignment="1">
      <alignment horizontal="center" vertical="top"/>
    </xf>
    <xf numFmtId="0" fontId="0" fillId="2" borderId="15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  <xf numFmtId="0" fontId="0" fillId="2" borderId="16" xfId="0" applyFont="1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top"/>
    </xf>
    <xf numFmtId="0" fontId="0" fillId="2" borderId="17" xfId="0" applyFont="1" applyFill="1" applyBorder="1" applyAlignment="1">
      <alignment horizontal="center" vertical="top" wrapText="1"/>
    </xf>
    <xf numFmtId="0" fontId="0" fillId="2" borderId="18" xfId="0" applyFont="1" applyFill="1" applyBorder="1" applyAlignment="1">
      <alignment horizontal="center" vertical="top" wrapText="1"/>
    </xf>
    <xf numFmtId="0" fontId="0" fillId="2" borderId="19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0" xfId="0" applyFill="1" applyBorder="1"/>
    <xf numFmtId="164" fontId="0" fillId="0" borderId="0" xfId="0" applyNumberFormat="1" applyFill="1" applyAlignment="1"/>
    <xf numFmtId="0" fontId="0" fillId="0" borderId="0" xfId="0" applyFill="1"/>
    <xf numFmtId="0" fontId="0" fillId="27" borderId="0" xfId="0" applyFill="1" applyAlignment="1">
      <alignment horizontal="center" vertical="center"/>
    </xf>
    <xf numFmtId="0" fontId="0" fillId="27" borderId="0" xfId="0" applyFill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axId val="79141120"/>
        <c:axId val="62066688"/>
      </c:barChart>
      <c:catAx>
        <c:axId val="79141120"/>
        <c:scaling>
          <c:orientation val="minMax"/>
        </c:scaling>
        <c:axPos val="b"/>
        <c:tickLblPos val="nextTo"/>
        <c:crossAx val="62066688"/>
        <c:crosses val="autoZero"/>
        <c:auto val="1"/>
        <c:lblAlgn val="ctr"/>
        <c:lblOffset val="100"/>
      </c:catAx>
      <c:valAx>
        <c:axId val="62066688"/>
        <c:scaling>
          <c:orientation val="minMax"/>
        </c:scaling>
        <c:axPos val="l"/>
        <c:majorGridlines/>
        <c:tickLblPos val="nextTo"/>
        <c:crossAx val="7914112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55"/>
  <sheetViews>
    <sheetView tabSelected="1" workbookViewId="0">
      <pane xSplit="2" ySplit="2" topLeftCell="C3" activePane="bottomRight" state="frozen"/>
      <selection pane="topRight" activeCell="E1" sqref="E1"/>
      <selection pane="bottomLeft" activeCell="A30" sqref="A30"/>
      <selection pane="bottomRight" activeCell="G11" sqref="G11"/>
    </sheetView>
  </sheetViews>
  <sheetFormatPr defaultRowHeight="15"/>
  <cols>
    <col min="1" max="1" width="9.42578125" style="1" customWidth="1"/>
    <col min="2" max="2" width="22.85546875" style="2" customWidth="1"/>
    <col min="3" max="3" width="13.7109375" style="3" customWidth="1"/>
    <col min="4" max="4" width="8.5703125" style="3" customWidth="1"/>
    <col min="5" max="6" width="8.42578125" style="3" customWidth="1"/>
    <col min="7" max="7" width="11.85546875" style="3" customWidth="1"/>
    <col min="8" max="8" width="9.28515625" style="3" customWidth="1"/>
    <col min="9" max="9" width="11.85546875" customWidth="1"/>
    <col min="10" max="10" width="10.42578125" customWidth="1"/>
    <col min="11" max="11" width="6.5703125" bestFit="1" customWidth="1"/>
    <col min="12" max="12" width="7.28515625" bestFit="1" customWidth="1"/>
    <col min="13" max="13" width="6.5703125" bestFit="1" customWidth="1"/>
    <col min="14" max="14" width="3.85546875" style="4" bestFit="1" customWidth="1"/>
    <col min="15" max="15" width="4.7109375" style="4" bestFit="1" customWidth="1"/>
    <col min="16" max="16" width="3.7109375" style="4" customWidth="1"/>
    <col min="17" max="17" width="10.85546875" customWidth="1"/>
    <col min="18" max="19" width="9.5703125" customWidth="1"/>
    <col min="20" max="20" width="10.140625" customWidth="1"/>
    <col min="21" max="21" width="4.28515625" customWidth="1"/>
    <col min="22" max="22" width="4.7109375" customWidth="1"/>
    <col min="23" max="23" width="5.28515625" customWidth="1"/>
    <col min="24" max="24" width="15" customWidth="1"/>
    <col min="25" max="25" width="12.42578125" customWidth="1"/>
    <col min="26" max="26" width="7.5703125" customWidth="1"/>
    <col min="27" max="27" width="4.140625" customWidth="1"/>
    <col min="28" max="28" width="4.7109375" customWidth="1"/>
    <col min="29" max="29" width="5" customWidth="1"/>
    <col min="30" max="30" width="9.85546875" customWidth="1"/>
    <col min="31" max="31" width="9.28515625" customWidth="1"/>
    <col min="33" max="33" width="3.85546875" customWidth="1"/>
    <col min="34" max="34" width="5" customWidth="1"/>
    <col min="35" max="35" width="4.7109375" customWidth="1"/>
  </cols>
  <sheetData>
    <row r="1" spans="1:70" s="5" customFormat="1" ht="32.25" customHeight="1">
      <c r="A1" s="67"/>
      <c r="B1" s="69"/>
      <c r="C1" s="70"/>
      <c r="D1" s="71" t="s">
        <v>1</v>
      </c>
      <c r="E1" s="72"/>
      <c r="F1" s="72"/>
      <c r="G1" s="72"/>
      <c r="H1" s="72"/>
      <c r="I1" s="73"/>
      <c r="J1" s="74" t="s">
        <v>2</v>
      </c>
      <c r="K1" s="75"/>
      <c r="L1" s="75"/>
      <c r="M1" s="76"/>
      <c r="N1" s="82" t="s">
        <v>3</v>
      </c>
      <c r="O1" s="83"/>
      <c r="P1" s="84"/>
      <c r="Q1" s="85" t="s">
        <v>4</v>
      </c>
      <c r="R1" s="85" t="s">
        <v>5</v>
      </c>
      <c r="S1" s="77" t="s">
        <v>58</v>
      </c>
      <c r="T1" s="86" t="s">
        <v>6</v>
      </c>
      <c r="U1" s="87"/>
      <c r="V1" s="87"/>
      <c r="W1" s="87"/>
      <c r="X1" s="79"/>
      <c r="Y1" s="79"/>
      <c r="Z1" s="81"/>
      <c r="AA1" s="80"/>
      <c r="AB1" s="80"/>
      <c r="AC1" s="80"/>
      <c r="AD1" s="79"/>
      <c r="AE1" s="79"/>
      <c r="AF1" s="81"/>
      <c r="AG1" s="80"/>
      <c r="AH1" s="80"/>
      <c r="AI1" s="80"/>
      <c r="AJ1" s="79"/>
      <c r="AK1" s="79"/>
      <c r="AL1" s="81"/>
    </row>
    <row r="2" spans="1:70" s="5" customFormat="1" ht="45" customHeight="1">
      <c r="A2" s="88" t="s">
        <v>69</v>
      </c>
      <c r="B2" s="66" t="s">
        <v>0</v>
      </c>
      <c r="C2" s="31"/>
      <c r="D2" s="31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31" t="s">
        <v>14</v>
      </c>
      <c r="L2" s="31" t="s">
        <v>15</v>
      </c>
      <c r="M2" s="31" t="s">
        <v>16</v>
      </c>
      <c r="N2" s="17" t="s">
        <v>17</v>
      </c>
      <c r="O2" s="17" t="s">
        <v>18</v>
      </c>
      <c r="P2" s="17" t="s">
        <v>19</v>
      </c>
      <c r="Q2" s="78"/>
      <c r="R2" s="78"/>
      <c r="S2" s="78"/>
      <c r="T2" s="78"/>
      <c r="U2" s="2"/>
      <c r="V2" s="2"/>
      <c r="W2" s="2"/>
      <c r="X2" s="79"/>
      <c r="Y2" s="79"/>
      <c r="Z2" s="79"/>
      <c r="AA2" s="2"/>
      <c r="AB2" s="2"/>
      <c r="AC2" s="2"/>
      <c r="AD2" s="79"/>
      <c r="AE2" s="79"/>
      <c r="AF2" s="79"/>
      <c r="AG2" s="2"/>
      <c r="AH2" s="2"/>
      <c r="AI2" s="2"/>
      <c r="AJ2" s="79"/>
      <c r="AK2" s="79"/>
      <c r="AL2" s="79"/>
    </row>
    <row r="3" spans="1:70" s="91" customFormat="1" ht="30">
      <c r="A3" s="34">
        <v>1</v>
      </c>
      <c r="B3" s="18" t="s">
        <v>59</v>
      </c>
      <c r="C3" s="18" t="s">
        <v>41</v>
      </c>
      <c r="D3" s="19">
        <v>14.75</v>
      </c>
      <c r="E3" s="19">
        <v>4.8</v>
      </c>
      <c r="F3" s="19">
        <v>2.2999999999999998</v>
      </c>
      <c r="G3" s="19">
        <v>100.7</v>
      </c>
      <c r="H3" s="19">
        <v>0.9</v>
      </c>
      <c r="I3" s="19">
        <f>G3*H3</f>
        <v>90.63000000000001</v>
      </c>
      <c r="J3" s="20">
        <f>0.48*(D3-E3+0.6667*SQRT(E3*E3+F3*F3)+0.75*SQRT(I3))</f>
        <v>9.9065074713780117</v>
      </c>
      <c r="K3" s="20">
        <f>0.62/SQRT(J3)*(1-0.432*I3/D3/(E3+0.16*SQRT(E3*E3/4+F3*F3)))</f>
        <v>9.8918761901727034E-2</v>
      </c>
      <c r="L3" s="20">
        <f>(1-0.336*SQRT(J3)-K3)/2/SQRT(J3)</f>
        <v>-2.485582965931319E-2</v>
      </c>
      <c r="M3" s="20">
        <f>1+0.7*L3*SQRT(J3)-K3</f>
        <v>0.84631831901799337</v>
      </c>
      <c r="N3" s="21">
        <v>6</v>
      </c>
      <c r="O3" s="21"/>
      <c r="P3" s="22"/>
      <c r="Q3" s="23">
        <f>N3+O3/60+P3/3600-(B25+C25/60+D25/3600)</f>
        <v>6</v>
      </c>
      <c r="R3" s="23">
        <f>M3*Q3-L3*B27</f>
        <v>5.5004590183162847</v>
      </c>
      <c r="S3" s="89" t="str">
        <f>TEXT(R3/24, "ч:мм:сс")</f>
        <v>5:30:02</v>
      </c>
      <c r="T3" s="24">
        <f>RANK($R3,$R$3:$R$14,1)</f>
        <v>2</v>
      </c>
      <c r="U3" s="14"/>
      <c r="V3" s="14"/>
      <c r="W3" s="14"/>
      <c r="X3" s="7"/>
      <c r="Y3" s="7"/>
      <c r="Z3" s="7"/>
      <c r="AA3" s="90"/>
      <c r="AB3" s="90"/>
      <c r="AC3" s="90"/>
      <c r="AD3" s="7"/>
      <c r="AE3" s="7"/>
      <c r="AF3" s="7"/>
    </row>
    <row r="4" spans="1:70" s="54" customFormat="1" ht="30">
      <c r="A4" s="39">
        <v>2</v>
      </c>
      <c r="B4" s="55" t="s">
        <v>60</v>
      </c>
      <c r="C4" s="40" t="s">
        <v>42</v>
      </c>
      <c r="D4" s="63">
        <v>12.43</v>
      </c>
      <c r="E4" s="63">
        <v>4.2</v>
      </c>
      <c r="F4" s="63">
        <v>2.0499999999999998</v>
      </c>
      <c r="G4" s="63">
        <v>82</v>
      </c>
      <c r="H4" s="41">
        <v>1</v>
      </c>
      <c r="I4" s="41">
        <f>G4*H4</f>
        <v>82</v>
      </c>
      <c r="J4" s="42">
        <f>0.48*(D4-E4+0.6667*SQRT(E4*E4+F4*F4)+0.75*SQRT(I4))</f>
        <v>8.7059641619455714</v>
      </c>
      <c r="K4" s="42">
        <f>0.62/SQRT(J4)*(1-0.432*I4/D4/(E4+0.16*SQRT(E4*E4/4+F4*F4)))</f>
        <v>8.1884453008303201E-2</v>
      </c>
      <c r="L4" s="42">
        <f>(1-0.336*SQRT(J4)-K4)/2/SQRT(J4)</f>
        <v>-1.2418158198540101E-2</v>
      </c>
      <c r="M4" s="43">
        <f>1+0.7*L4*SQRT(J4)-K4</f>
        <v>0.89246694692838735</v>
      </c>
      <c r="N4" s="44">
        <v>6</v>
      </c>
      <c r="O4" s="44"/>
      <c r="P4" s="45"/>
      <c r="Q4" s="46">
        <f>N4+O4/60+P4/3600-(B25+C25/60+D25/3600)</f>
        <v>6</v>
      </c>
      <c r="R4" s="46">
        <f>M4*Q4-L4*B27</f>
        <v>5.565910370945506</v>
      </c>
      <c r="S4" s="47" t="str">
        <f>TEXT(R4/24, "ч:мм:сс")</f>
        <v>5:33:57</v>
      </c>
      <c r="T4" s="48">
        <f>RANK($R4,$R$3:$R$14,1)</f>
        <v>6</v>
      </c>
      <c r="U4" s="68"/>
      <c r="V4" s="49"/>
      <c r="W4" s="50"/>
      <c r="X4" s="51"/>
      <c r="Y4" s="51"/>
      <c r="Z4" s="52"/>
      <c r="AA4" s="49"/>
      <c r="AB4" s="49"/>
      <c r="AC4" s="50"/>
      <c r="AD4" s="51"/>
      <c r="AE4" s="51"/>
      <c r="AF4" s="51"/>
      <c r="AG4" s="49"/>
      <c r="AH4" s="49"/>
      <c r="AI4" s="50"/>
      <c r="AJ4" s="51"/>
      <c r="AK4" s="51"/>
      <c r="AL4" s="51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</row>
    <row r="5" spans="1:70" ht="30">
      <c r="A5" s="34">
        <v>3</v>
      </c>
      <c r="B5" s="18" t="s">
        <v>61</v>
      </c>
      <c r="C5" s="25" t="s">
        <v>43</v>
      </c>
      <c r="D5" s="26">
        <v>14.15</v>
      </c>
      <c r="E5" s="26">
        <v>4.5</v>
      </c>
      <c r="F5" s="26">
        <v>2.2000000000000002</v>
      </c>
      <c r="G5" s="26">
        <v>100</v>
      </c>
      <c r="H5" s="26">
        <v>0.9</v>
      </c>
      <c r="I5" s="26">
        <f>G5*H5</f>
        <v>90</v>
      </c>
      <c r="J5" s="20">
        <f>0.48*(D5-E5+0.6667*SQRT(E5*E5+F5*F5)+0.75*SQRT(I5))</f>
        <v>9.6502174295076113</v>
      </c>
      <c r="K5" s="20">
        <f>0.62/SQRT(J5)*(1-0.432*I5/D5/(E5+0.16*SQRT(E5*E5/4+F5*F5)))</f>
        <v>8.9980489197573843E-2</v>
      </c>
      <c r="L5" s="20">
        <f>(1-0.336*SQRT(J5)-K5)/2/SQRT(J5)</f>
        <v>-2.1528827282226461E-2</v>
      </c>
      <c r="M5" s="20">
        <f>1+0.7*L5*SQRT(J5)-K5</f>
        <v>0.86320430219994526</v>
      </c>
      <c r="N5" s="21">
        <v>6</v>
      </c>
      <c r="O5" s="21"/>
      <c r="P5" s="22"/>
      <c r="Q5" s="23">
        <f>N5+O5/60+P5/3600-(B25+C25/60+D25/3600)</f>
        <v>6</v>
      </c>
      <c r="R5" s="23">
        <f>M5*Q5-L5*B27</f>
        <v>5.5452158769975215</v>
      </c>
      <c r="S5" s="33" t="str">
        <f>TEXT(R5/24, "ч:мм:сс")</f>
        <v>5:32:43</v>
      </c>
      <c r="T5" s="24">
        <f>RANK($R5,$R$3:$R$14,1)</f>
        <v>4</v>
      </c>
      <c r="U5" s="8"/>
      <c r="V5" s="8"/>
      <c r="W5" s="9"/>
      <c r="X5" s="10"/>
      <c r="Y5" s="10"/>
      <c r="Z5" s="10"/>
      <c r="AA5" s="8"/>
      <c r="AB5" s="8"/>
      <c r="AC5" s="9"/>
      <c r="AD5" s="10"/>
      <c r="AE5" s="10"/>
      <c r="AF5" s="10"/>
      <c r="AG5" s="8"/>
      <c r="AH5" s="8"/>
      <c r="AI5" s="9"/>
      <c r="AJ5" s="10"/>
      <c r="AK5" s="10"/>
      <c r="AL5" s="10"/>
    </row>
    <row r="6" spans="1:70" s="53" customFormat="1" ht="30">
      <c r="A6" s="39">
        <v>4</v>
      </c>
      <c r="B6" s="55" t="s">
        <v>62</v>
      </c>
      <c r="C6" s="55" t="s">
        <v>51</v>
      </c>
      <c r="D6" s="56">
        <v>14.15</v>
      </c>
      <c r="E6" s="56">
        <v>4.5</v>
      </c>
      <c r="F6" s="56">
        <v>2.2000000000000002</v>
      </c>
      <c r="G6" s="55">
        <v>100</v>
      </c>
      <c r="H6" s="55">
        <v>0.9</v>
      </c>
      <c r="I6" s="56">
        <f>G6*H6</f>
        <v>90</v>
      </c>
      <c r="J6" s="42">
        <f>0.48*(D6-E6+0.6667*SQRT(E6*E6+F6*F6)+0.75*SQRT(I6))</f>
        <v>9.6502174295076113</v>
      </c>
      <c r="K6" s="42">
        <f>0.62/SQRT(J6)*(1-0.432*I6/D6/(E6+0.16*SQRT(E6*E6/4+F6*F6)))</f>
        <v>8.9980489197573843E-2</v>
      </c>
      <c r="L6" s="42">
        <f>(1-0.336*SQRT(J6)-K6)/2/SQRT(J6)</f>
        <v>-2.1528827282226461E-2</v>
      </c>
      <c r="M6" s="42">
        <f>1+0.7*L6*SQRT(J6)-K6</f>
        <v>0.86320430219994526</v>
      </c>
      <c r="N6" s="57">
        <v>6</v>
      </c>
      <c r="O6" s="57"/>
      <c r="P6" s="58"/>
      <c r="Q6" s="59">
        <f>N6+O6/60+P6/3600-(B25+C25/60+D25/3600)</f>
        <v>6</v>
      </c>
      <c r="R6" s="59">
        <f>M6*Q6-L6*B27</f>
        <v>5.5452158769975215</v>
      </c>
      <c r="S6" s="47" t="str">
        <f>TEXT(R6/24, "ч:мм:сс")</f>
        <v>5:32:43</v>
      </c>
      <c r="T6" s="60">
        <f>RANK($R6,$R$3:$R$14,1)</f>
        <v>4</v>
      </c>
      <c r="U6" s="49"/>
      <c r="V6" s="49"/>
      <c r="W6" s="50"/>
      <c r="X6" s="51"/>
      <c r="Y6" s="51"/>
      <c r="Z6" s="51"/>
      <c r="AA6" s="49"/>
      <c r="AB6" s="49"/>
      <c r="AC6" s="50"/>
      <c r="AD6" s="51"/>
      <c r="AE6" s="51"/>
      <c r="AF6" s="51"/>
      <c r="AG6" s="49"/>
      <c r="AH6" s="49"/>
      <c r="AI6" s="50"/>
      <c r="AJ6" s="51"/>
      <c r="AK6" s="51"/>
      <c r="AL6" s="51"/>
    </row>
    <row r="7" spans="1:70" ht="30">
      <c r="A7" s="34">
        <v>5</v>
      </c>
      <c r="B7" s="18" t="s">
        <v>63</v>
      </c>
      <c r="C7" s="25" t="s">
        <v>54</v>
      </c>
      <c r="D7" s="26">
        <v>15.38</v>
      </c>
      <c r="E7" s="26">
        <v>4.6900000000000004</v>
      </c>
      <c r="F7" s="26">
        <v>2.2799999999999998</v>
      </c>
      <c r="G7" s="26">
        <v>113.9</v>
      </c>
      <c r="H7" s="26">
        <v>1</v>
      </c>
      <c r="I7" s="26">
        <f>G7*H7</f>
        <v>113.9</v>
      </c>
      <c r="J7" s="20">
        <f>0.48*(D7-E7+0.6667*SQRT(E7*E7+F7*F7)+0.75*SQRT(I7))</f>
        <v>10.642092458660807</v>
      </c>
      <c r="K7" s="20">
        <f>0.62/SQRT(J7)*(1-0.432*I7/D7/(E7+0.16*SQRT(E7*E7/4+F7*F7)))</f>
        <v>7.3423050545530374E-2</v>
      </c>
      <c r="L7" s="20">
        <f>(1-0.336*SQRT(J7)-K7)/2/SQRT(J7)</f>
        <v>-2.5983769051915389E-2</v>
      </c>
      <c r="M7" s="20">
        <f>1+0.7*L7*SQRT(J7)-K7</f>
        <v>0.86724157309675576</v>
      </c>
      <c r="N7" s="21">
        <v>6</v>
      </c>
      <c r="O7" s="21"/>
      <c r="P7" s="22"/>
      <c r="Q7" s="23">
        <f>N7+O7/60+P7/3600-(B25+C25/60+D25/3600)</f>
        <v>6</v>
      </c>
      <c r="R7" s="23">
        <f>M7*Q7-L7*B27</f>
        <v>5.6451735124630957</v>
      </c>
      <c r="S7" s="33" t="str">
        <f>TEXT(R7/24, "ч:мм:сс")</f>
        <v>5:38:43</v>
      </c>
      <c r="T7" s="24">
        <f>RANK($R7,$R$3:$R$14,1)</f>
        <v>11</v>
      </c>
      <c r="U7" s="8"/>
      <c r="V7" s="8"/>
      <c r="W7" s="8"/>
      <c r="X7" s="10"/>
      <c r="Y7" s="10"/>
      <c r="Z7" s="10"/>
      <c r="AA7" s="15"/>
      <c r="AB7" s="15"/>
      <c r="AC7" s="15"/>
      <c r="AD7" s="10"/>
      <c r="AE7" s="10"/>
      <c r="AF7" s="10"/>
    </row>
    <row r="8" spans="1:70" s="53" customFormat="1" ht="30">
      <c r="A8" s="39">
        <v>6</v>
      </c>
      <c r="B8" s="55" t="s">
        <v>64</v>
      </c>
      <c r="C8" s="55" t="s">
        <v>53</v>
      </c>
      <c r="D8" s="56">
        <v>14.6</v>
      </c>
      <c r="E8" s="56">
        <v>4.74</v>
      </c>
      <c r="F8" s="56">
        <v>2.2999999999999998</v>
      </c>
      <c r="G8" s="56">
        <v>100.7</v>
      </c>
      <c r="H8" s="56">
        <v>0.9</v>
      </c>
      <c r="I8" s="56">
        <f>G8*H8</f>
        <v>90.63000000000001</v>
      </c>
      <c r="J8" s="42">
        <f>0.48*(D8-E8+0.6667*SQRT(E8*E8+F8*F8)+0.75*SQRT(I8))</f>
        <v>9.8460121536156731</v>
      </c>
      <c r="K8" s="42">
        <f>0.62/SQRT(J8)*(1-0.432*I8/D8/(E8+0.16*SQRT(E8*E8/4+F8*F8)))</f>
        <v>9.7014630198392682E-2</v>
      </c>
      <c r="L8" s="42">
        <f>(1-0.336*SQRT(J8)-K8)/2/SQRT(J8)</f>
        <v>-2.4113339025501154E-2</v>
      </c>
      <c r="M8" s="42">
        <f>1+0.7*L8*SQRT(J8)-K8</f>
        <v>0.85002078452755292</v>
      </c>
      <c r="N8" s="57">
        <v>6</v>
      </c>
      <c r="O8" s="57"/>
      <c r="P8" s="58"/>
      <c r="Q8" s="59">
        <f>N8+O8/60+P8/3600-(B25+C25/60+D25/3600)</f>
        <v>6</v>
      </c>
      <c r="R8" s="59">
        <f>M8*Q8-L8*B27</f>
        <v>5.510051470598837</v>
      </c>
      <c r="S8" s="47" t="str">
        <f>TEXT(R8/24, "ч:мм:сс")</f>
        <v>5:30:36</v>
      </c>
      <c r="T8" s="60">
        <f>RANK($R8,$R$3:$R$14,1)</f>
        <v>3</v>
      </c>
      <c r="U8" s="49"/>
      <c r="V8" s="49"/>
      <c r="W8" s="49"/>
      <c r="X8" s="51"/>
      <c r="Y8" s="51"/>
      <c r="Z8" s="51"/>
      <c r="AA8" s="61"/>
      <c r="AB8" s="61"/>
      <c r="AC8" s="61"/>
      <c r="AD8" s="51"/>
      <c r="AE8" s="51"/>
      <c r="AF8" s="51"/>
    </row>
    <row r="9" spans="1:70" ht="30">
      <c r="A9" s="34">
        <v>7</v>
      </c>
      <c r="B9" s="18" t="s">
        <v>65</v>
      </c>
      <c r="C9" s="25" t="s">
        <v>52</v>
      </c>
      <c r="D9" s="26">
        <v>14</v>
      </c>
      <c r="E9" s="26">
        <v>4.25</v>
      </c>
      <c r="F9" s="26">
        <v>1.75</v>
      </c>
      <c r="G9" s="26">
        <v>100</v>
      </c>
      <c r="H9" s="26">
        <v>0.9</v>
      </c>
      <c r="I9" s="26">
        <f>G9*H9</f>
        <v>90</v>
      </c>
      <c r="J9" s="20">
        <f>0.48*(D9-E9+0.6667*SQRT(E9*E9+F9*F9)+0.75*SQRT(I9))</f>
        <v>9.5661155169551115</v>
      </c>
      <c r="K9" s="20">
        <f>0.62/SQRT(J9)*(1-0.432*I9/D9/(E9+0.16*SQRT(E9*E9/4+F9*F9)))</f>
        <v>8.1770121011565E-2</v>
      </c>
      <c r="L9" s="20">
        <f>(1-0.336*SQRT(J9)-K9)/2/SQRT(J9)</f>
        <v>-1.9559087851708876E-2</v>
      </c>
      <c r="M9" s="20">
        <f>1+0.7*L9*SQRT(J9)-K9</f>
        <v>0.87588367864549976</v>
      </c>
      <c r="N9" s="21">
        <v>6</v>
      </c>
      <c r="O9" s="21"/>
      <c r="P9" s="22"/>
      <c r="Q9" s="23">
        <f>N9+O9/60+P9/3600-(B25+C25/60+D25/3600)</f>
        <v>6</v>
      </c>
      <c r="R9" s="23">
        <f>M9*Q9-L9*B27</f>
        <v>5.5878065653520492</v>
      </c>
      <c r="S9" s="33" t="str">
        <f>TEXT(R9/24, "ч:мм:сс")</f>
        <v>5:35:16</v>
      </c>
      <c r="T9" s="24">
        <f>RANK($R9,$R$3:$R$14,1)</f>
        <v>9</v>
      </c>
      <c r="U9" s="8"/>
      <c r="V9" s="8"/>
      <c r="W9" s="8"/>
      <c r="X9" s="10"/>
      <c r="Y9" s="10"/>
      <c r="Z9" s="10"/>
      <c r="AA9" s="15"/>
      <c r="AB9" s="15"/>
      <c r="AC9" s="15"/>
      <c r="AD9" s="10"/>
      <c r="AE9" s="10"/>
      <c r="AF9" s="10"/>
    </row>
    <row r="10" spans="1:70" s="53" customFormat="1" ht="30">
      <c r="A10" s="39">
        <v>8</v>
      </c>
      <c r="B10" s="55" t="s">
        <v>66</v>
      </c>
      <c r="C10" s="55" t="s">
        <v>49</v>
      </c>
      <c r="D10" s="65">
        <v>13.5</v>
      </c>
      <c r="E10" s="65">
        <v>4.5</v>
      </c>
      <c r="F10" s="65">
        <v>2.2000000000000002</v>
      </c>
      <c r="G10" s="65">
        <v>114</v>
      </c>
      <c r="H10" s="56">
        <v>1</v>
      </c>
      <c r="I10" s="56">
        <f>G10*H10</f>
        <v>114</v>
      </c>
      <c r="J10" s="42">
        <f>0.48*(D10-E10+0.6667*SQRT(E10*E10+F10*F10)+0.75*SQRT(I10))</f>
        <v>9.7667057272570332</v>
      </c>
      <c r="K10" s="42">
        <f>0.62/SQRT(J10)*(1-0.432*I10/D10/(E10+0.16*SQRT(E10*E10/4+F10*F10)))</f>
        <v>5.3745405291730136E-2</v>
      </c>
      <c r="L10" s="42">
        <f>(1-0.336*SQRT(J10)-K10)/2/SQRT(J10)</f>
        <v>-1.6607641643952502E-2</v>
      </c>
      <c r="M10" s="42">
        <f>1+0.7*L10*SQRT(J10)-K10</f>
        <v>0.90992336845466459</v>
      </c>
      <c r="N10" s="57">
        <v>6</v>
      </c>
      <c r="O10" s="57"/>
      <c r="P10" s="58"/>
      <c r="Q10" s="59">
        <f>N10+O10/60+P10/3600-(B25+C25/60+D25/3600)</f>
        <v>6</v>
      </c>
      <c r="R10" s="59">
        <f>M10*Q10-L10*B27</f>
        <v>5.7418701186751804</v>
      </c>
      <c r="S10" s="47" t="str">
        <f>TEXT(R10/24, "ч:мм:сс")</f>
        <v>5:44:31</v>
      </c>
      <c r="T10" s="60">
        <f>RANK($R10,$R$3:$R$14,1)</f>
        <v>12</v>
      </c>
      <c r="U10" s="49"/>
      <c r="V10" s="49"/>
      <c r="W10" s="50"/>
      <c r="X10" s="51"/>
      <c r="Y10" s="51"/>
      <c r="Z10" s="51"/>
      <c r="AA10" s="49"/>
      <c r="AB10" s="49"/>
      <c r="AC10" s="50"/>
      <c r="AD10" s="51"/>
      <c r="AE10" s="51"/>
      <c r="AF10" s="51"/>
      <c r="AG10" s="49"/>
      <c r="AH10" s="49"/>
      <c r="AI10" s="50"/>
      <c r="AJ10" s="51"/>
      <c r="AK10" s="51"/>
      <c r="AL10" s="51"/>
    </row>
    <row r="11" spans="1:70" ht="30">
      <c r="A11" s="34">
        <v>9</v>
      </c>
      <c r="B11" s="18" t="s">
        <v>45</v>
      </c>
      <c r="C11" s="25" t="s">
        <v>47</v>
      </c>
      <c r="D11" s="64">
        <v>13.4</v>
      </c>
      <c r="E11" s="64">
        <v>4.18</v>
      </c>
      <c r="F11" s="64">
        <v>1.75</v>
      </c>
      <c r="G11" s="64">
        <v>86.2</v>
      </c>
      <c r="H11" s="26">
        <v>1</v>
      </c>
      <c r="I11" s="26">
        <f>G11*H11</f>
        <v>86.2</v>
      </c>
      <c r="J11" s="20">
        <f>0.48*(D11-E11+0.6667*SQRT(E11*E11+F11*F11)+0.75*SQRT(I11))</f>
        <v>9.2181492855164908</v>
      </c>
      <c r="K11" s="20">
        <f>0.62/SQRT(J11)*(1-0.432*I11/D11/(E11+0.16*SQRT(E11*E11/4+F11*F11)))</f>
        <v>8.1271352795950505E-2</v>
      </c>
      <c r="L11" s="20">
        <f>(1-0.336*SQRT(J11)-K11)/2/SQRT(J11)</f>
        <v>-1.6701231095808927E-2</v>
      </c>
      <c r="M11" s="27">
        <f>1+0.7*L11*SQRT(J11)-K11</f>
        <v>0.88323354802479637</v>
      </c>
      <c r="N11" s="28">
        <v>6</v>
      </c>
      <c r="O11" s="28"/>
      <c r="P11" s="29"/>
      <c r="Q11" s="30">
        <f>N11+O11/60+P11/3600-(B25+C25/60+D25/3600)</f>
        <v>6</v>
      </c>
      <c r="R11" s="30">
        <f>M11*Q11-L11*B27</f>
        <v>5.58332221677753</v>
      </c>
      <c r="S11" s="33" t="str">
        <f>TEXT(R11/24, "ч:мм:сс")</f>
        <v>5:35:00</v>
      </c>
      <c r="T11" s="24">
        <f>RANK($R11,$R$3:$R$14,1)</f>
        <v>7</v>
      </c>
      <c r="U11" s="8"/>
      <c r="V11" s="8"/>
      <c r="W11" s="9"/>
      <c r="X11" s="7"/>
      <c r="Y11" s="7"/>
      <c r="Z11" s="10"/>
      <c r="AA11" s="8"/>
      <c r="AB11" s="8"/>
      <c r="AC11" s="9"/>
      <c r="AD11" s="10"/>
      <c r="AE11" s="10"/>
      <c r="AF11" s="10"/>
      <c r="AG11" s="8"/>
      <c r="AH11" s="8"/>
      <c r="AI11" s="9"/>
      <c r="AJ11" s="10"/>
      <c r="AK11" s="10"/>
      <c r="AL11" s="10"/>
    </row>
    <row r="12" spans="1:70" s="53" customFormat="1" ht="30">
      <c r="A12" s="39">
        <v>10</v>
      </c>
      <c r="B12" s="55" t="s">
        <v>44</v>
      </c>
      <c r="C12" s="55" t="s">
        <v>48</v>
      </c>
      <c r="D12" s="65">
        <v>13.4</v>
      </c>
      <c r="E12" s="65">
        <v>4.18</v>
      </c>
      <c r="F12" s="65">
        <v>1.75</v>
      </c>
      <c r="G12" s="65">
        <v>86.2</v>
      </c>
      <c r="H12" s="56">
        <v>1</v>
      </c>
      <c r="I12" s="56">
        <f>G12*H12</f>
        <v>86.2</v>
      </c>
      <c r="J12" s="42">
        <f>0.48*(D12-E12+0.6667*SQRT(E12*E12+F12*F12)+0.75*SQRT(I12))</f>
        <v>9.2181492855164908</v>
      </c>
      <c r="K12" s="42">
        <f>0.62/SQRT(J12)*(1-0.432*I12/D12/(E12+0.16*SQRT(E12*E12/4+F12*F12)))</f>
        <v>8.1271352795950505E-2</v>
      </c>
      <c r="L12" s="42">
        <f>(1-0.336*SQRT(J12)-K12)/2/SQRT(J12)</f>
        <v>-1.6701231095808927E-2</v>
      </c>
      <c r="M12" s="42">
        <f>1+0.7*L12*SQRT(J12)-K12</f>
        <v>0.88323354802479637</v>
      </c>
      <c r="N12" s="57">
        <v>6</v>
      </c>
      <c r="O12" s="57"/>
      <c r="P12" s="58"/>
      <c r="Q12" s="59">
        <f>N12+O12/60+P12/3600-(B25+C25/60+D25/3600)</f>
        <v>6</v>
      </c>
      <c r="R12" s="59">
        <f>M12*Q12-L12*B27</f>
        <v>5.58332221677753</v>
      </c>
      <c r="S12" s="47" t="str">
        <f>TEXT(R12/24, "ч:мм:сс")</f>
        <v>5:35:00</v>
      </c>
      <c r="T12" s="60">
        <f>RANK($R12,$R$3:$R$14,1)</f>
        <v>7</v>
      </c>
      <c r="U12" s="49"/>
      <c r="V12" s="49"/>
      <c r="W12" s="50"/>
      <c r="X12" s="51"/>
      <c r="Y12" s="51"/>
      <c r="Z12" s="51"/>
      <c r="AA12" s="49"/>
      <c r="AB12" s="49"/>
      <c r="AC12" s="50"/>
      <c r="AD12" s="51"/>
      <c r="AE12" s="51"/>
      <c r="AF12" s="51"/>
      <c r="AG12" s="49"/>
      <c r="AH12" s="49"/>
      <c r="AI12" s="50"/>
      <c r="AJ12" s="51"/>
      <c r="AK12" s="51"/>
      <c r="AL12" s="51"/>
    </row>
    <row r="13" spans="1:70" ht="31.5" customHeight="1">
      <c r="A13" s="34">
        <v>11</v>
      </c>
      <c r="B13" s="18" t="s">
        <v>67</v>
      </c>
      <c r="C13" s="18" t="s">
        <v>46</v>
      </c>
      <c r="D13" s="62">
        <v>11.97</v>
      </c>
      <c r="E13" s="62">
        <v>3.95</v>
      </c>
      <c r="F13" s="62">
        <v>1.9</v>
      </c>
      <c r="G13" s="62">
        <v>64</v>
      </c>
      <c r="H13" s="19">
        <v>1</v>
      </c>
      <c r="I13" s="19">
        <f>G13*H13</f>
        <v>64</v>
      </c>
      <c r="J13" s="20">
        <f t="shared" ref="J13:J14" si="0">0.48*(D13-E13+0.6667*SQRT(E13*E13+F13*F13)+0.75*SQRT(I13))</f>
        <v>8.13229623971778</v>
      </c>
      <c r="K13" s="20">
        <f t="shared" ref="K13:K14" si="1">0.62/SQRT(J13)*(1-0.432*I13/D13/(E13+0.16*SQRT(E13*E13/4+F13*F13)))</f>
        <v>0.10298283974896305</v>
      </c>
      <c r="L13" s="20">
        <f t="shared" ref="L13:L14" si="2">(1-0.336*SQRT(J13)-K13)/2/SQRT(J13)</f>
        <v>-1.0723382484506508E-2</v>
      </c>
      <c r="M13" s="20">
        <f>1+0.7*L13*SQRT(J13)-K13</f>
        <v>0.87561111534892966</v>
      </c>
      <c r="N13" s="21">
        <v>6</v>
      </c>
      <c r="O13" s="21"/>
      <c r="P13" s="22"/>
      <c r="Q13" s="23">
        <f>N13+O13/60+P13/3600-(B25+C25/60+D25/3600)</f>
        <v>6</v>
      </c>
      <c r="R13" s="23">
        <f>M13*Q13-L13*B27</f>
        <v>5.4359641943301886</v>
      </c>
      <c r="S13" s="33" t="str">
        <f t="shared" ref="S13:S14" si="3">TEXT(R13/24, "ч:мм:сс")</f>
        <v>5:26:09</v>
      </c>
      <c r="T13" s="24">
        <f>RANK($R13,$R$3:$R$14,1)</f>
        <v>1</v>
      </c>
      <c r="U13" s="8"/>
      <c r="V13" s="8"/>
      <c r="W13" s="9"/>
      <c r="X13" s="10"/>
      <c r="Y13" s="10"/>
      <c r="Z13" s="11"/>
      <c r="AA13" s="8"/>
      <c r="AB13" s="8"/>
      <c r="AC13" s="9"/>
      <c r="AD13" s="10"/>
      <c r="AE13" s="10"/>
      <c r="AF13" s="10"/>
      <c r="AG13" s="8"/>
      <c r="AH13" s="8"/>
      <c r="AI13" s="9"/>
      <c r="AJ13" s="10"/>
      <c r="AK13" s="10"/>
      <c r="AL13" s="10"/>
    </row>
    <row r="14" spans="1:70" s="53" customFormat="1" ht="28.5" customHeight="1">
      <c r="A14" s="39">
        <v>12</v>
      </c>
      <c r="B14" s="55" t="s">
        <v>68</v>
      </c>
      <c r="C14" s="55" t="s">
        <v>50</v>
      </c>
      <c r="D14" s="65">
        <v>14.27</v>
      </c>
      <c r="E14" s="65">
        <v>4.3499999999999996</v>
      </c>
      <c r="F14" s="65">
        <v>2.1</v>
      </c>
      <c r="G14" s="65">
        <v>108</v>
      </c>
      <c r="H14" s="56">
        <v>0.9</v>
      </c>
      <c r="I14" s="56">
        <f t="shared" ref="I14" si="4">G14*H14</f>
        <v>97.2</v>
      </c>
      <c r="J14" s="42">
        <f t="shared" si="0"/>
        <v>9.8566387086540228</v>
      </c>
      <c r="K14" s="42">
        <f t="shared" si="1"/>
        <v>7.7263630144602677E-2</v>
      </c>
      <c r="L14" s="42">
        <f t="shared" si="2"/>
        <v>-2.1045386757520577E-2</v>
      </c>
      <c r="M14" s="42">
        <f t="shared" ref="M14" si="5">1+0.7*L14*SQRT(J14)-K14</f>
        <v>0.87648555695047536</v>
      </c>
      <c r="N14" s="57">
        <v>6</v>
      </c>
      <c r="O14" s="57"/>
      <c r="P14" s="58"/>
      <c r="Q14" s="59">
        <f>N14+O14/60+P14/3600-(B25+C25/60+D25/3600)</f>
        <v>6</v>
      </c>
      <c r="R14" s="59">
        <f>M14*Q14-L14*B27</f>
        <v>5.6166849165807022</v>
      </c>
      <c r="S14" s="47" t="str">
        <f t="shared" si="3"/>
        <v>5:37:00</v>
      </c>
      <c r="T14" s="60">
        <f>RANK($R14,$R$3:$R$14,1)</f>
        <v>10</v>
      </c>
      <c r="U14" s="49"/>
      <c r="V14" s="49"/>
      <c r="W14" s="50"/>
      <c r="X14" s="51"/>
      <c r="Y14" s="51"/>
      <c r="Z14" s="51"/>
      <c r="AA14" s="49"/>
      <c r="AB14" s="49"/>
      <c r="AC14" s="50"/>
      <c r="AD14" s="51"/>
      <c r="AE14" s="51"/>
      <c r="AF14" s="51"/>
      <c r="AG14" s="49"/>
      <c r="AH14" s="49"/>
      <c r="AI14" s="50"/>
      <c r="AJ14" s="51"/>
      <c r="AK14" s="51"/>
      <c r="AL14" s="51"/>
    </row>
    <row r="15" spans="1:70">
      <c r="A15" s="92"/>
      <c r="B15" s="93"/>
    </row>
    <row r="16" spans="1:70">
      <c r="A16" s="92"/>
      <c r="B16" s="93"/>
    </row>
    <row r="17" spans="1:32">
      <c r="A17" s="92"/>
      <c r="B17" s="93"/>
    </row>
    <row r="18" spans="1:32">
      <c r="A18" s="92"/>
      <c r="B18" s="93"/>
    </row>
    <row r="19" spans="1:32">
      <c r="A19" s="92"/>
      <c r="B19" s="93"/>
    </row>
    <row r="20" spans="1:32">
      <c r="A20" s="92"/>
      <c r="B20" s="93"/>
    </row>
    <row r="21" spans="1:32">
      <c r="A21" s="35"/>
      <c r="B21" s="36"/>
      <c r="D21" s="12"/>
      <c r="E21" s="12"/>
      <c r="F21" s="12"/>
      <c r="G21" s="12"/>
      <c r="H21" s="12"/>
      <c r="I21" s="12"/>
      <c r="J21" s="13"/>
      <c r="K21" s="13"/>
      <c r="L21" s="13"/>
      <c r="M21" s="13"/>
      <c r="N21" s="6"/>
      <c r="Q21" s="10"/>
      <c r="R21" s="10"/>
      <c r="S21" s="10"/>
      <c r="U21" s="8"/>
      <c r="V21" s="8"/>
      <c r="W21" s="8"/>
      <c r="X21" s="10"/>
      <c r="Y21" s="10"/>
      <c r="Z21" s="10"/>
      <c r="AA21" s="15"/>
      <c r="AB21" s="15"/>
      <c r="AC21" s="15"/>
      <c r="AD21" s="10"/>
      <c r="AE21" s="10"/>
      <c r="AF21" s="10"/>
    </row>
    <row r="22" spans="1:32">
      <c r="A22" s="35"/>
      <c r="B22" s="37" t="s">
        <v>20</v>
      </c>
      <c r="F22" s="16" t="s">
        <v>21</v>
      </c>
      <c r="G22" s="16"/>
      <c r="I22" s="4"/>
      <c r="J22" t="s">
        <v>22</v>
      </c>
      <c r="K22" s="4"/>
      <c r="L22" s="4"/>
      <c r="M22" s="4"/>
    </row>
    <row r="23" spans="1:32">
      <c r="A23" s="35"/>
      <c r="B23" s="37" t="s">
        <v>23</v>
      </c>
      <c r="I23" s="4"/>
      <c r="J23" s="32" t="s">
        <v>56</v>
      </c>
      <c r="K23" s="4"/>
      <c r="L23" s="4"/>
      <c r="M23" s="4"/>
    </row>
    <row r="24" spans="1:32">
      <c r="A24" s="35"/>
      <c r="B24" s="37" t="s">
        <v>17</v>
      </c>
      <c r="C24" s="3" t="s">
        <v>18</v>
      </c>
      <c r="D24" s="3" t="s">
        <v>19</v>
      </c>
      <c r="I24" s="4"/>
      <c r="J24" s="4" t="s">
        <v>24</v>
      </c>
      <c r="K24" s="4"/>
      <c r="L24" s="4"/>
      <c r="M24" s="4"/>
    </row>
    <row r="25" spans="1:32">
      <c r="A25" s="35"/>
      <c r="B25" s="38">
        <v>0</v>
      </c>
      <c r="C25" s="12">
        <v>0</v>
      </c>
      <c r="D25" s="12">
        <v>0</v>
      </c>
      <c r="F25" s="3">
        <v>6</v>
      </c>
      <c r="I25" s="4"/>
      <c r="J25" s="32" t="s">
        <v>57</v>
      </c>
      <c r="K25" s="4"/>
      <c r="L25" s="4"/>
      <c r="M25" s="4"/>
    </row>
    <row r="26" spans="1:32">
      <c r="A26" s="35"/>
      <c r="B26" s="37" t="s">
        <v>25</v>
      </c>
      <c r="I26" s="4"/>
      <c r="J26" s="32" t="s">
        <v>55</v>
      </c>
      <c r="K26" s="4"/>
      <c r="L26" s="4"/>
      <c r="M26" s="4"/>
    </row>
    <row r="27" spans="1:32">
      <c r="A27" s="35"/>
      <c r="B27" s="37">
        <v>17</v>
      </c>
      <c r="I27" s="4"/>
      <c r="J27" s="4" t="s">
        <v>26</v>
      </c>
      <c r="K27" s="4"/>
      <c r="L27" s="4"/>
      <c r="M27" s="4"/>
    </row>
    <row r="28" spans="1:32">
      <c r="A28" s="35"/>
      <c r="B28" s="37"/>
      <c r="I28" s="4"/>
      <c r="J28" s="4" t="s">
        <v>27</v>
      </c>
      <c r="K28" s="4"/>
      <c r="L28" s="4"/>
      <c r="M28" s="4"/>
    </row>
    <row r="29" spans="1:32">
      <c r="A29" s="35"/>
      <c r="B29" s="37"/>
      <c r="I29" s="4"/>
      <c r="J29" s="4"/>
      <c r="K29" s="4"/>
      <c r="L29" s="4"/>
      <c r="M29" s="4"/>
    </row>
    <row r="30" spans="1:32">
      <c r="A30" s="35"/>
      <c r="B30" s="37"/>
      <c r="I30" s="4"/>
      <c r="J30" s="4" t="s">
        <v>28</v>
      </c>
      <c r="K30" s="4"/>
      <c r="L30" s="4"/>
      <c r="M30" s="4"/>
    </row>
    <row r="31" spans="1:32">
      <c r="A31" s="35"/>
      <c r="B31" s="37"/>
      <c r="I31" s="4"/>
      <c r="J31" s="4" t="s">
        <v>29</v>
      </c>
      <c r="K31" s="4"/>
      <c r="L31" s="4"/>
      <c r="M31" s="4"/>
    </row>
    <row r="32" spans="1:32">
      <c r="A32" s="35"/>
      <c r="B32" s="38"/>
      <c r="C32" s="12"/>
      <c r="D32" s="12"/>
      <c r="I32" s="4"/>
      <c r="J32" s="4" t="s">
        <v>30</v>
      </c>
      <c r="K32" s="4"/>
      <c r="L32" s="4"/>
      <c r="M32" s="4"/>
    </row>
    <row r="33" spans="1:13">
      <c r="A33" s="35"/>
      <c r="B33" s="37"/>
      <c r="I33" s="4"/>
      <c r="J33" s="4" t="s">
        <v>31</v>
      </c>
      <c r="K33" s="4"/>
      <c r="L33" s="4"/>
      <c r="M33" s="4"/>
    </row>
    <row r="34" spans="1:13">
      <c r="A34" s="35"/>
      <c r="B34" s="38"/>
      <c r="I34" s="4"/>
      <c r="J34" s="4" t="s">
        <v>32</v>
      </c>
      <c r="K34" s="4"/>
      <c r="L34" s="4"/>
      <c r="M34" s="4"/>
    </row>
    <row r="35" spans="1:13">
      <c r="A35" s="35"/>
      <c r="B35" s="37"/>
      <c r="I35" s="4"/>
      <c r="J35" s="4" t="s">
        <v>33</v>
      </c>
      <c r="K35" s="4"/>
      <c r="L35" s="4"/>
      <c r="M35" s="4"/>
    </row>
    <row r="36" spans="1:13">
      <c r="A36" s="35"/>
      <c r="B36" s="37"/>
      <c r="I36" s="4"/>
      <c r="J36" s="4" t="s">
        <v>34</v>
      </c>
      <c r="K36" s="4"/>
      <c r="L36" s="4"/>
      <c r="M36" s="4"/>
    </row>
    <row r="37" spans="1:13">
      <c r="A37" s="35"/>
      <c r="B37" s="37"/>
      <c r="I37" s="4"/>
      <c r="J37" s="4" t="s">
        <v>35</v>
      </c>
      <c r="K37" s="4"/>
      <c r="L37" s="4"/>
      <c r="M37" s="4"/>
    </row>
    <row r="38" spans="1:13">
      <c r="A38" s="35"/>
      <c r="B38" s="37"/>
      <c r="I38" s="4"/>
      <c r="J38" s="4" t="s">
        <v>36</v>
      </c>
      <c r="K38" s="4"/>
      <c r="L38" s="4"/>
      <c r="M38" s="4"/>
    </row>
    <row r="39" spans="1:13">
      <c r="A39" s="35"/>
      <c r="B39" s="38"/>
      <c r="C39" s="12"/>
      <c r="D39" s="12"/>
      <c r="I39" s="4"/>
      <c r="J39" s="4" t="s">
        <v>37</v>
      </c>
      <c r="K39" s="4"/>
      <c r="L39" s="4"/>
      <c r="M39" s="4"/>
    </row>
    <row r="40" spans="1:13">
      <c r="A40" s="35"/>
      <c r="B40" s="37"/>
      <c r="I40" s="4"/>
      <c r="J40" s="4" t="s">
        <v>38</v>
      </c>
      <c r="K40" s="4"/>
      <c r="L40" s="4"/>
      <c r="M40" s="4"/>
    </row>
    <row r="41" spans="1:13">
      <c r="A41" s="35"/>
      <c r="B41" s="38"/>
      <c r="I41" s="4"/>
      <c r="J41" s="4" t="s">
        <v>39</v>
      </c>
      <c r="K41" s="4"/>
      <c r="L41" s="4"/>
      <c r="M41" s="4"/>
    </row>
    <row r="42" spans="1:13">
      <c r="A42" s="35"/>
      <c r="B42" s="37"/>
      <c r="I42" s="4"/>
      <c r="J42" s="4" t="s">
        <v>40</v>
      </c>
      <c r="K42" s="4"/>
      <c r="L42" s="4"/>
      <c r="M42" s="4"/>
    </row>
    <row r="43" spans="1:13">
      <c r="A43" s="35"/>
      <c r="B43" s="37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35"/>
      <c r="B44" s="37"/>
      <c r="I44" s="4"/>
      <c r="J44" s="4"/>
      <c r="K44" s="4"/>
      <c r="L44" s="4"/>
      <c r="M44" s="4"/>
    </row>
    <row r="45" spans="1:13">
      <c r="A45" s="35"/>
      <c r="B45" s="37"/>
      <c r="I45" s="4"/>
      <c r="J45" s="4"/>
      <c r="K45" s="4"/>
      <c r="L45" s="4"/>
      <c r="M45" s="4"/>
    </row>
    <row r="46" spans="1:13">
      <c r="A46" s="35"/>
      <c r="B46" s="38"/>
      <c r="C46" s="12"/>
      <c r="D46" s="12"/>
    </row>
    <row r="47" spans="1:13">
      <c r="A47" s="35"/>
      <c r="B47" s="37"/>
    </row>
    <row r="48" spans="1:13">
      <c r="A48" s="35"/>
      <c r="B48" s="38"/>
    </row>
    <row r="49" spans="1:2">
      <c r="A49" s="35"/>
      <c r="B49" s="37"/>
    </row>
    <row r="50" spans="1:2">
      <c r="A50" s="35"/>
      <c r="B50" s="37"/>
    </row>
    <row r="51" spans="1:2">
      <c r="A51" s="35"/>
      <c r="B51" s="37"/>
    </row>
    <row r="52" spans="1:2">
      <c r="A52" s="35"/>
      <c r="B52" s="37"/>
    </row>
    <row r="53" spans="1:2">
      <c r="A53" s="35"/>
      <c r="B53" s="37"/>
    </row>
    <row r="54" spans="1:2">
      <c r="A54" s="35"/>
      <c r="B54" s="37"/>
    </row>
    <row r="55" spans="1:2">
      <c r="A55" s="35"/>
      <c r="B55" s="37"/>
    </row>
    <row r="56" spans="1:2">
      <c r="A56" s="35"/>
      <c r="B56" s="37"/>
    </row>
    <row r="57" spans="1:2">
      <c r="A57" s="35"/>
      <c r="B57" s="37"/>
    </row>
    <row r="58" spans="1:2">
      <c r="A58" s="35"/>
      <c r="B58" s="37"/>
    </row>
    <row r="59" spans="1:2">
      <c r="A59" s="35"/>
      <c r="B59" s="37"/>
    </row>
    <row r="60" spans="1:2">
      <c r="A60" s="35"/>
      <c r="B60" s="37"/>
    </row>
    <row r="61" spans="1:2">
      <c r="A61" s="35"/>
      <c r="B61" s="37"/>
    </row>
    <row r="62" spans="1:2">
      <c r="A62" s="35"/>
      <c r="B62" s="37"/>
    </row>
    <row r="63" spans="1:2">
      <c r="A63" s="35"/>
      <c r="B63" s="37"/>
    </row>
    <row r="64" spans="1:2">
      <c r="A64" s="35"/>
      <c r="B64" s="37"/>
    </row>
    <row r="65" spans="1:2">
      <c r="A65" s="35"/>
      <c r="B65" s="37"/>
    </row>
    <row r="66" spans="1:2">
      <c r="A66" s="35"/>
      <c r="B66" s="37"/>
    </row>
    <row r="67" spans="1:2">
      <c r="A67" s="35"/>
      <c r="B67" s="37"/>
    </row>
    <row r="68" spans="1:2">
      <c r="A68" s="35"/>
      <c r="B68" s="37"/>
    </row>
    <row r="69" spans="1:2">
      <c r="A69" s="35"/>
      <c r="B69" s="37"/>
    </row>
    <row r="70" spans="1:2">
      <c r="A70" s="35"/>
      <c r="B70" s="37"/>
    </row>
    <row r="71" spans="1:2">
      <c r="A71" s="35"/>
      <c r="B71" s="37"/>
    </row>
    <row r="72" spans="1:2">
      <c r="A72" s="35"/>
      <c r="B72" s="37"/>
    </row>
    <row r="73" spans="1:2">
      <c r="A73" s="35"/>
      <c r="B73" s="37"/>
    </row>
    <row r="74" spans="1:2">
      <c r="A74" s="35"/>
      <c r="B74" s="37"/>
    </row>
    <row r="75" spans="1:2">
      <c r="A75" s="35"/>
      <c r="B75" s="37"/>
    </row>
    <row r="76" spans="1:2">
      <c r="A76" s="35"/>
      <c r="B76" s="37"/>
    </row>
    <row r="77" spans="1:2">
      <c r="A77" s="35"/>
      <c r="B77" s="37"/>
    </row>
    <row r="78" spans="1:2">
      <c r="A78" s="35"/>
      <c r="B78" s="37"/>
    </row>
    <row r="79" spans="1:2">
      <c r="A79" s="35"/>
      <c r="B79" s="37"/>
    </row>
    <row r="80" spans="1:2">
      <c r="A80" s="35"/>
      <c r="B80" s="37"/>
    </row>
    <row r="81" spans="1:2">
      <c r="A81" s="35"/>
      <c r="B81" s="37"/>
    </row>
    <row r="82" spans="1:2">
      <c r="A82" s="35"/>
      <c r="B82" s="37"/>
    </row>
    <row r="83" spans="1:2">
      <c r="A83" s="35"/>
      <c r="B83" s="37"/>
    </row>
    <row r="84" spans="1:2">
      <c r="A84" s="35"/>
      <c r="B84" s="37"/>
    </row>
    <row r="85" spans="1:2">
      <c r="A85" s="35"/>
      <c r="B85" s="37"/>
    </row>
    <row r="86" spans="1:2">
      <c r="A86" s="35"/>
      <c r="B86" s="37"/>
    </row>
    <row r="87" spans="1:2">
      <c r="A87" s="35"/>
      <c r="B87" s="37"/>
    </row>
    <row r="88" spans="1:2">
      <c r="A88" s="35"/>
      <c r="B88" s="37"/>
    </row>
    <row r="89" spans="1:2">
      <c r="A89" s="35"/>
      <c r="B89" s="37"/>
    </row>
    <row r="90" spans="1:2">
      <c r="A90" s="35"/>
      <c r="B90" s="37"/>
    </row>
    <row r="91" spans="1:2">
      <c r="A91" s="35"/>
      <c r="B91" s="37"/>
    </row>
    <row r="92" spans="1:2">
      <c r="A92" s="35"/>
      <c r="B92" s="37"/>
    </row>
    <row r="93" spans="1:2">
      <c r="A93" s="35"/>
      <c r="B93" s="37"/>
    </row>
    <row r="94" spans="1:2">
      <c r="A94" s="35"/>
      <c r="B94" s="37"/>
    </row>
    <row r="95" spans="1:2">
      <c r="A95" s="35"/>
      <c r="B95" s="37"/>
    </row>
    <row r="96" spans="1:2">
      <c r="A96" s="35"/>
      <c r="B96" s="37"/>
    </row>
    <row r="97" spans="1:2">
      <c r="A97" s="35"/>
      <c r="B97" s="37"/>
    </row>
    <row r="98" spans="1:2">
      <c r="A98" s="35"/>
      <c r="B98" s="37"/>
    </row>
    <row r="99" spans="1:2">
      <c r="A99" s="35"/>
      <c r="B99" s="37"/>
    </row>
    <row r="100" spans="1:2">
      <c r="A100" s="35"/>
      <c r="B100" s="37"/>
    </row>
    <row r="101" spans="1:2">
      <c r="A101" s="35"/>
      <c r="B101" s="37"/>
    </row>
    <row r="102" spans="1:2">
      <c r="A102" s="35"/>
      <c r="B102" s="37"/>
    </row>
    <row r="103" spans="1:2">
      <c r="A103" s="35"/>
      <c r="B103" s="37"/>
    </row>
    <row r="104" spans="1:2">
      <c r="A104" s="35"/>
      <c r="B104" s="37"/>
    </row>
    <row r="105" spans="1:2">
      <c r="A105" s="35"/>
      <c r="B105" s="37"/>
    </row>
    <row r="106" spans="1:2">
      <c r="A106" s="35"/>
      <c r="B106" s="37"/>
    </row>
    <row r="107" spans="1:2">
      <c r="A107" s="35"/>
      <c r="B107" s="37"/>
    </row>
    <row r="108" spans="1:2">
      <c r="A108" s="35"/>
      <c r="B108" s="37"/>
    </row>
    <row r="109" spans="1:2">
      <c r="A109" s="35"/>
      <c r="B109" s="37"/>
    </row>
    <row r="110" spans="1:2">
      <c r="A110" s="35"/>
      <c r="B110" s="37"/>
    </row>
    <row r="111" spans="1:2">
      <c r="A111" s="35"/>
      <c r="B111" s="37"/>
    </row>
    <row r="112" spans="1:2">
      <c r="A112" s="35"/>
      <c r="B112" s="37"/>
    </row>
    <row r="113" spans="1:2">
      <c r="A113" s="35"/>
      <c r="B113" s="37"/>
    </row>
    <row r="114" spans="1:2">
      <c r="A114" s="35"/>
      <c r="B114" s="37"/>
    </row>
    <row r="115" spans="1:2">
      <c r="A115" s="35"/>
      <c r="B115" s="37"/>
    </row>
    <row r="116" spans="1:2">
      <c r="A116" s="35"/>
      <c r="B116" s="37"/>
    </row>
    <row r="117" spans="1:2">
      <c r="A117" s="35"/>
      <c r="B117" s="37"/>
    </row>
    <row r="118" spans="1:2">
      <c r="A118" s="35"/>
      <c r="B118" s="37"/>
    </row>
    <row r="119" spans="1:2">
      <c r="A119" s="35"/>
      <c r="B119" s="37"/>
    </row>
    <row r="120" spans="1:2">
      <c r="A120" s="35"/>
      <c r="B120" s="37"/>
    </row>
    <row r="121" spans="1:2">
      <c r="A121" s="35"/>
      <c r="B121" s="37"/>
    </row>
    <row r="122" spans="1:2">
      <c r="A122" s="35"/>
      <c r="B122" s="37"/>
    </row>
    <row r="123" spans="1:2">
      <c r="A123" s="35"/>
      <c r="B123" s="37"/>
    </row>
    <row r="124" spans="1:2">
      <c r="A124" s="35"/>
      <c r="B124" s="37"/>
    </row>
    <row r="125" spans="1:2">
      <c r="A125" s="35"/>
      <c r="B125" s="37"/>
    </row>
    <row r="126" spans="1:2">
      <c r="A126" s="35"/>
      <c r="B126" s="37"/>
    </row>
    <row r="127" spans="1:2">
      <c r="A127" s="35"/>
      <c r="B127" s="37"/>
    </row>
    <row r="128" spans="1:2">
      <c r="A128" s="35"/>
      <c r="B128" s="37"/>
    </row>
    <row r="129" spans="1:2">
      <c r="A129" s="35"/>
      <c r="B129" s="37"/>
    </row>
    <row r="130" spans="1:2">
      <c r="A130" s="35"/>
      <c r="B130" s="37"/>
    </row>
    <row r="131" spans="1:2">
      <c r="A131" s="35"/>
      <c r="B131" s="37"/>
    </row>
    <row r="132" spans="1:2">
      <c r="A132" s="35"/>
      <c r="B132" s="37"/>
    </row>
    <row r="133" spans="1:2">
      <c r="A133" s="35"/>
      <c r="B133" s="37"/>
    </row>
    <row r="134" spans="1:2">
      <c r="A134" s="35"/>
      <c r="B134" s="37"/>
    </row>
    <row r="135" spans="1:2">
      <c r="A135" s="35"/>
      <c r="B135" s="37"/>
    </row>
    <row r="136" spans="1:2">
      <c r="A136" s="35"/>
      <c r="B136" s="37"/>
    </row>
    <row r="137" spans="1:2">
      <c r="A137" s="35"/>
      <c r="B137" s="37"/>
    </row>
    <row r="138" spans="1:2">
      <c r="A138" s="35"/>
      <c r="B138" s="37"/>
    </row>
    <row r="139" spans="1:2">
      <c r="A139" s="35"/>
      <c r="B139" s="37"/>
    </row>
    <row r="140" spans="1:2">
      <c r="A140" s="35"/>
      <c r="B140" s="37"/>
    </row>
    <row r="141" spans="1:2">
      <c r="A141" s="35"/>
      <c r="B141" s="37"/>
    </row>
    <row r="142" spans="1:2">
      <c r="A142" s="35"/>
      <c r="B142" s="37"/>
    </row>
    <row r="143" spans="1:2">
      <c r="A143" s="35"/>
      <c r="B143" s="37"/>
    </row>
    <row r="144" spans="1:2">
      <c r="A144" s="35"/>
      <c r="B144" s="37"/>
    </row>
    <row r="145" spans="1:2">
      <c r="A145" s="35"/>
      <c r="B145" s="37"/>
    </row>
    <row r="146" spans="1:2">
      <c r="A146" s="35"/>
      <c r="B146" s="37"/>
    </row>
    <row r="147" spans="1:2">
      <c r="A147" s="35"/>
      <c r="B147" s="37"/>
    </row>
    <row r="148" spans="1:2">
      <c r="A148" s="35"/>
      <c r="B148" s="37"/>
    </row>
    <row r="149" spans="1:2">
      <c r="A149" s="35"/>
      <c r="B149" s="37"/>
    </row>
    <row r="150" spans="1:2">
      <c r="A150" s="35"/>
      <c r="B150" s="37"/>
    </row>
    <row r="151" spans="1:2">
      <c r="A151" s="35"/>
      <c r="B151" s="37"/>
    </row>
    <row r="152" spans="1:2">
      <c r="A152" s="35"/>
      <c r="B152" s="37"/>
    </row>
    <row r="153" spans="1:2">
      <c r="A153" s="35"/>
      <c r="B153" s="37"/>
    </row>
    <row r="154" spans="1:2">
      <c r="A154" s="35"/>
      <c r="B154" s="37"/>
    </row>
    <row r="155" spans="1:2">
      <c r="A155" s="35"/>
      <c r="B155" s="37"/>
    </row>
  </sheetData>
  <mergeCells count="19">
    <mergeCell ref="AJ1:AJ2"/>
    <mergeCell ref="AK1:AK2"/>
    <mergeCell ref="AL1:AL2"/>
    <mergeCell ref="Y1:Y2"/>
    <mergeCell ref="Z1:Z2"/>
    <mergeCell ref="AA1:AC1"/>
    <mergeCell ref="AD1:AD2"/>
    <mergeCell ref="AE1:AE2"/>
    <mergeCell ref="AF1:AF2"/>
    <mergeCell ref="D1:I1"/>
    <mergeCell ref="J1:M1"/>
    <mergeCell ref="S1:S2"/>
    <mergeCell ref="X1:X2"/>
    <mergeCell ref="AG1:AI1"/>
    <mergeCell ref="N1:P1"/>
    <mergeCell ref="Q1:Q2"/>
    <mergeCell ref="R1:R2"/>
    <mergeCell ref="T1:T2"/>
    <mergeCell ref="U1:W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Гонка 1</vt:lpstr>
      <vt:lpstr>Диаграмма1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2016-05-04T15:58:29Z</cp:lastPrinted>
  <dcterms:created xsi:type="dcterms:W3CDTF">2015-04-21T08:41:15Z</dcterms:created>
  <dcterms:modified xsi:type="dcterms:W3CDTF">2017-04-17T08:56:04Z</dcterms:modified>
</cp:coreProperties>
</file>